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2017'!$A$6:$D$174</definedName>
  </definedNames>
  <calcPr fullCalcOnLoad="1"/>
</workbook>
</file>

<file path=xl/sharedStrings.xml><?xml version="1.0" encoding="utf-8"?>
<sst xmlns="http://schemas.openxmlformats.org/spreadsheetml/2006/main" count="341" uniqueCount="303">
  <si>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</si>
  <si>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</si>
  <si>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</si>
  <si>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</si>
  <si>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</si>
  <si>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</si>
  <si>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</si>
  <si>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</si>
  <si>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</si>
  <si>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</si>
  <si>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</si>
  <si>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</si>
  <si>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</si>
  <si>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</si>
  <si>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</si>
  <si>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</si>
  <si>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</si>
  <si>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</si>
  <si>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</si>
  <si>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</si>
  <si>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</si>
  <si>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</si>
  <si>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</si>
  <si>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</si>
  <si>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</si>
  <si>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</si>
  <si>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</si>
  <si>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</si>
  <si>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</si>
  <si>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</si>
  <si>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</si>
  <si>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</si>
  <si>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</si>
  <si>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</si>
  <si>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</si>
  <si>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</si>
  <si>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</si>
  <si>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</si>
  <si>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</si>
  <si>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</si>
  <si>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</si>
  <si>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</si>
  <si>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</si>
  <si>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</si>
  <si>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</si>
  <si>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</si>
  <si>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</si>
  <si>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</si>
  <si>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</si>
  <si>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</si>
  <si>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</si>
  <si>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</si>
  <si>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</si>
  <si>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</si>
  <si>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</si>
  <si>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</si>
  <si>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</si>
  <si>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</si>
  <si>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</si>
  <si>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</si>
  <si>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</si>
  <si>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</si>
  <si>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</si>
  <si>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</si>
  <si>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</si>
  <si>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</si>
  <si>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</si>
  <si>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</si>
  <si>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</si>
  <si>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</si>
  <si>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</si>
  <si>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</si>
  <si>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</si>
  <si>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</si>
  <si>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</si>
  <si>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</si>
  <si>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</si>
  <si>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</si>
  <si>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</si>
  <si>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</si>
  <si>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</si>
  <si>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</si>
  <si>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</si>
  <si>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</si>
  <si>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</si>
  <si>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</si>
  <si>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06 R5191</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</si>
  <si>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</si>
  <si>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</si>
  <si>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</si>
  <si>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</si>
  <si>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</si>
  <si>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</si>
  <si>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</si>
  <si>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</si>
  <si>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</si>
  <si>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</si>
  <si>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</si>
  <si>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</si>
  <si>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</si>
  <si>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</si>
  <si>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</si>
  <si>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</si>
  <si>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</si>
  <si>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</si>
  <si>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</si>
  <si>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</si>
  <si>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</si>
  <si>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</si>
  <si>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</si>
  <si>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</si>
  <si>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</si>
  <si>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</si>
  <si>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</si>
  <si>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</si>
  <si>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</si>
  <si>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</si>
  <si>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</si>
  <si>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</si>
  <si>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</si>
  <si>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</si>
  <si>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</si>
  <si>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</si>
  <si>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</si>
  <si>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</si>
  <si>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</si>
  <si>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</si>
  <si>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</si>
  <si>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</si>
  <si>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15 0 02 00000</t>
  </si>
  <si>
    <t>15 0 02 01050</t>
  </si>
  <si>
    <t>Обеспечение функционирования муниципальных учреждений культуры в части улучшения условий и охраны труда (Предоставление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</si>
  <si>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</si>
  <si>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учреждениях культуры»</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</si>
  <si>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</si>
  <si>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</si>
  <si>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Сумма на 2020 год, руб</t>
  </si>
  <si>
    <t>Сумма на 2019 год, руб</t>
  </si>
  <si>
    <t>08 0 01 00040</t>
  </si>
  <si>
    <t>02 0 01 00040</t>
  </si>
  <si>
    <t>01 0 03 00040</t>
  </si>
  <si>
    <t>01 0 01 00040</t>
  </si>
  <si>
    <t>01 0 02 00000</t>
  </si>
  <si>
    <t>11 0 02 9162Н</t>
  </si>
  <si>
    <t>02 0 02 S034Г</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</si>
  <si>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</si>
  <si>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</si>
  <si>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</si>
  <si>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</si>
  <si>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</si>
  <si>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</si>
  <si>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</si>
  <si>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</si>
  <si>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</si>
  <si>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</si>
  <si>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</si>
  <si>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</si>
  <si>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</si>
  <si>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</si>
  <si>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</si>
  <si>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</si>
  <si>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</si>
  <si>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</si>
  <si>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</si>
  <si>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</si>
  <si>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</si>
  <si>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</si>
  <si>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</si>
  <si>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</si>
  <si>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</si>
  <si>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</si>
  <si>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</si>
  <si>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</si>
  <si>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</si>
  <si>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</si>
  <si>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</si>
  <si>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</si>
  <si>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</si>
  <si>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</si>
  <si>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</si>
  <si>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</si>
  <si>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</si>
  <si>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</si>
  <si>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</si>
  <si>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</si>
  <si>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</si>
  <si>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</si>
  <si>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</si>
  <si>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</si>
  <si>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</si>
  <si>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</si>
  <si>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</si>
  <si>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</si>
  <si>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</si>
  <si>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</si>
  <si>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</si>
  <si>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</si>
  <si>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</si>
  <si>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</si>
  <si>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</si>
  <si>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</si>
  <si>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</si>
  <si>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</si>
  <si>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</si>
  <si>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</si>
  <si>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</si>
  <si>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</si>
  <si>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</si>
  <si>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</si>
  <si>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Осуществление полномочий по составлению списков кандидатов в присяжные заседатели федеральных судов общей юрисдикции в Российской Федерации</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</si>
  <si>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</si>
  <si>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</si>
  <si>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</si>
  <si>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</si>
  <si>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</si>
  <si>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</si>
  <si>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</si>
  <si>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</si>
  <si>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</si>
  <si>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</si>
  <si>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</si>
  <si>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</si>
  <si>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</si>
  <si>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</si>
  <si>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</si>
  <si>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</si>
  <si>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</si>
  <si>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</si>
  <si>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</si>
  <si>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</si>
  <si>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</si>
  <si>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</si>
  <si>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</si>
  <si>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</si>
  <si>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</si>
  <si>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</si>
  <si>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</si>
  <si>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</si>
  <si>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</si>
  <si>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</si>
  <si>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</si>
  <si>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</si>
  <si>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</si>
  <si>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</si>
  <si>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</si>
  <si>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</si>
  <si>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</si>
  <si>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</si>
  <si>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</si>
  <si>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</si>
  <si>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</si>
  <si>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</si>
  <si>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</si>
  <si>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</si>
  <si>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</si>
  <si>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</si>
  <si>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13 0 00 00000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</si>
  <si>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</si>
  <si>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</si>
  <si>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</si>
  <si>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</si>
  <si>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</si>
  <si>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</si>
  <si>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</si>
  <si>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</si>
  <si>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</si>
  <si>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</si>
  <si>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</si>
  <si>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</si>
  <si>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</si>
  <si>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</si>
  <si>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</si>
  <si>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</si>
  <si>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</si>
  <si>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</si>
  <si>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</si>
  <si>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</si>
  <si>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</si>
  <si>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</si>
  <si>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</si>
  <si>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</si>
  <si>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</si>
  <si>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</si>
  <si>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</si>
  <si>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2019-2020 годы</t>
  </si>
  <si>
    <t>Муниципальная программа Пучежского муниципального района «Совершенствование местного самоуправления Пучежского муниципального района»</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</si>
  <si>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</si>
  <si>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</si>
  <si>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</si>
  <si>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</si>
  <si>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</si>
  <si>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</si>
  <si>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</si>
  <si>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</si>
  <si>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</si>
  <si>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</si>
  <si>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</si>
  <si>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</si>
  <si>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</si>
  <si>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</si>
  <si>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</si>
  <si>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</si>
  <si>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Приложение № 4 к решению Совета 
Пучежского муниципального района 
от  __.03.2018 № ___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</si>
</sst>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0">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33" borderId="12" xfId="0" applyFont="1" applyFill="1" applyBorder="1" applyAlignment="1">
      <alignment horizontal="justify"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81"/>
  <sheetViews>
    <sheetView tabSelected="1" zoomScalePageLayoutView="0" workbookViewId="0" topLeftCell="A1">
      <selection activeCell="B2" sqref="B2"/>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7.00390625" style="0" customWidth="1"/>
    <col min="7" max="7" width="13.875" style="0" bestFit="1" customWidth="1"/>
  </cols>
  <sheetData>
    <row r="1" spans="1:5" ht="45" customHeight="1">
      <c r="A1" s="40"/>
      <c r="B1" s="69" t="s">
        <v>302</v>
      </c>
      <c r="C1" s="69"/>
      <c r="D1" s="69"/>
      <c r="E1" s="69"/>
    </row>
    <row r="3" spans="1:5" ht="12.75" customHeight="1">
      <c r="A3" s="68" t="s">
        <v>284</v>
      </c>
      <c r="B3" s="68"/>
      <c r="C3" s="68"/>
      <c r="D3" s="68"/>
      <c r="E3" s="68"/>
    </row>
    <row r="4" spans="1:7" ht="66.75" customHeight="1">
      <c r="A4" s="68"/>
      <c r="B4" s="68"/>
      <c r="C4" s="68"/>
      <c r="D4" s="68"/>
      <c r="E4" s="68"/>
      <c r="G4" s="66"/>
    </row>
    <row r="5" spans="1:3" ht="15.75" customHeight="1">
      <c r="A5" s="41"/>
      <c r="B5" s="1"/>
      <c r="C5" s="1"/>
    </row>
    <row r="6" spans="1:5" s="12" customFormat="1" ht="51" customHeight="1">
      <c r="A6" s="10" t="s">
        <v>95</v>
      </c>
      <c r="B6" s="11" t="s">
        <v>101</v>
      </c>
      <c r="C6" s="11" t="s">
        <v>102</v>
      </c>
      <c r="D6" s="27" t="s">
        <v>137</v>
      </c>
      <c r="E6" s="27" t="s">
        <v>136</v>
      </c>
    </row>
    <row r="7" spans="1:5" ht="39" customHeight="1">
      <c r="A7" s="42" t="s">
        <v>120</v>
      </c>
      <c r="B7" s="3" t="s">
        <v>126</v>
      </c>
      <c r="C7" s="9"/>
      <c r="D7" s="16">
        <f>D8+D16+D26+D30+D33+D35+D40</f>
        <v>48415260.21</v>
      </c>
      <c r="E7" s="16">
        <f>E8+E16+E26+E30+E33+E35+E40</f>
        <v>48415260.21</v>
      </c>
    </row>
    <row r="8" spans="1:5" ht="31.5" customHeight="1">
      <c r="A8" s="43" t="s">
        <v>124</v>
      </c>
      <c r="B8" s="29" t="s">
        <v>98</v>
      </c>
      <c r="C8" s="30"/>
      <c r="D8" s="31">
        <f>SUM(D9:D15)</f>
        <v>18621480</v>
      </c>
      <c r="E8" s="31">
        <f>SUM(E9:E15)</f>
        <v>18621480</v>
      </c>
    </row>
    <row r="9" spans="1:7" ht="64.5" customHeight="1">
      <c r="A9" s="44" t="s">
        <v>96</v>
      </c>
      <c r="B9" s="4" t="s">
        <v>97</v>
      </c>
      <c r="C9" s="4">
        <v>100</v>
      </c>
      <c r="D9" s="14">
        <v>5981380</v>
      </c>
      <c r="E9" s="14">
        <v>5981380</v>
      </c>
      <c r="G9" s="61"/>
    </row>
    <row r="10" spans="1:7" ht="45.75" customHeight="1">
      <c r="A10" s="44" t="s">
        <v>99</v>
      </c>
      <c r="B10" s="4" t="s">
        <v>97</v>
      </c>
      <c r="C10" s="4">
        <v>200</v>
      </c>
      <c r="D10" s="14">
        <v>6222432</v>
      </c>
      <c r="E10" s="14">
        <v>6222432</v>
      </c>
      <c r="G10" s="61"/>
    </row>
    <row r="11" spans="1:5" ht="31.5" customHeight="1">
      <c r="A11" s="44" t="s">
        <v>100</v>
      </c>
      <c r="B11" s="4" t="s">
        <v>97</v>
      </c>
      <c r="C11" s="4">
        <v>800</v>
      </c>
      <c r="D11" s="14">
        <v>131400</v>
      </c>
      <c r="E11" s="14">
        <v>131400</v>
      </c>
    </row>
    <row r="12" spans="1:5" ht="49.5" customHeight="1">
      <c r="A12" s="44" t="s">
        <v>11</v>
      </c>
      <c r="B12" s="4" t="s">
        <v>141</v>
      </c>
      <c r="C12" s="4">
        <v>200</v>
      </c>
      <c r="D12" s="14">
        <v>398544</v>
      </c>
      <c r="E12" s="14">
        <v>398544</v>
      </c>
    </row>
    <row r="13" spans="1:5" ht="156" customHeight="1">
      <c r="A13" s="44" t="s">
        <v>122</v>
      </c>
      <c r="B13" s="4" t="s">
        <v>123</v>
      </c>
      <c r="C13" s="4">
        <v>100</v>
      </c>
      <c r="D13" s="14">
        <f>18414488-1457304-16957184</f>
        <v>0</v>
      </c>
      <c r="E13" s="14">
        <f>18414488-1457304-16957184</f>
        <v>0</v>
      </c>
    </row>
    <row r="14" spans="1:5" ht="144" customHeight="1">
      <c r="A14" s="44" t="s">
        <v>269</v>
      </c>
      <c r="B14" s="4" t="s">
        <v>123</v>
      </c>
      <c r="C14" s="4">
        <v>200</v>
      </c>
      <c r="D14" s="14">
        <f>84480-84480</f>
        <v>0</v>
      </c>
      <c r="E14" s="14">
        <f>84480-84480</f>
        <v>0</v>
      </c>
    </row>
    <row r="15" spans="1:5" ht="48" customHeight="1">
      <c r="A15" s="44" t="s">
        <v>270</v>
      </c>
      <c r="B15" s="4" t="s">
        <v>271</v>
      </c>
      <c r="C15" s="4">
        <v>200</v>
      </c>
      <c r="D15" s="14">
        <f>5887724</f>
        <v>5887724</v>
      </c>
      <c r="E15" s="14">
        <f>5887724</f>
        <v>5887724</v>
      </c>
    </row>
    <row r="16" spans="1:5" ht="31.5" customHeight="1">
      <c r="A16" s="43" t="s">
        <v>125</v>
      </c>
      <c r="B16" s="29" t="s">
        <v>142</v>
      </c>
      <c r="C16" s="6"/>
      <c r="D16" s="32">
        <f>SUM(D17:D25)</f>
        <v>19592968</v>
      </c>
      <c r="E16" s="32">
        <f>SUM(E17:E25)</f>
        <v>19592968</v>
      </c>
    </row>
    <row r="17" spans="1:5" ht="65.25" customHeight="1">
      <c r="A17" s="44" t="s">
        <v>272</v>
      </c>
      <c r="B17" s="4" t="s">
        <v>158</v>
      </c>
      <c r="C17" s="4">
        <v>100</v>
      </c>
      <c r="D17" s="14">
        <v>2910788</v>
      </c>
      <c r="E17" s="14">
        <v>2910788</v>
      </c>
    </row>
    <row r="18" spans="1:5" ht="48" customHeight="1">
      <c r="A18" s="44" t="s">
        <v>275</v>
      </c>
      <c r="B18" s="4" t="s">
        <v>158</v>
      </c>
      <c r="C18" s="4">
        <v>200</v>
      </c>
      <c r="D18" s="14">
        <v>6079948.8</v>
      </c>
      <c r="E18" s="14">
        <v>6079948.8</v>
      </c>
    </row>
    <row r="19" spans="1:5" ht="48.75" customHeight="1">
      <c r="A19" s="44" t="s">
        <v>34</v>
      </c>
      <c r="B19" s="4" t="s">
        <v>158</v>
      </c>
      <c r="C19" s="4">
        <v>600</v>
      </c>
      <c r="D19" s="14">
        <v>10103072</v>
      </c>
      <c r="E19" s="14">
        <v>10103072</v>
      </c>
    </row>
    <row r="20" spans="1:5" ht="32.25" customHeight="1">
      <c r="A20" s="44" t="s">
        <v>276</v>
      </c>
      <c r="B20" s="4" t="s">
        <v>158</v>
      </c>
      <c r="C20" s="4">
        <v>800</v>
      </c>
      <c r="D20" s="14">
        <v>61000</v>
      </c>
      <c r="E20" s="14">
        <v>61000</v>
      </c>
    </row>
    <row r="21" spans="1:5" ht="48.75" customHeight="1">
      <c r="A21" s="44" t="s">
        <v>36</v>
      </c>
      <c r="B21" s="4" t="s">
        <v>33</v>
      </c>
      <c r="C21" s="4">
        <v>200</v>
      </c>
      <c r="D21" s="14">
        <v>240451.2</v>
      </c>
      <c r="E21" s="14">
        <v>240451.2</v>
      </c>
    </row>
    <row r="22" spans="1:7" ht="46.5" customHeight="1">
      <c r="A22" s="44" t="s">
        <v>35</v>
      </c>
      <c r="B22" s="4" t="s">
        <v>33</v>
      </c>
      <c r="C22" s="4">
        <v>600</v>
      </c>
      <c r="D22" s="14">
        <v>197708</v>
      </c>
      <c r="E22" s="14">
        <v>197708</v>
      </c>
      <c r="G22" s="61"/>
    </row>
    <row r="23" spans="1:5" ht="158.25" customHeight="1">
      <c r="A23" s="44" t="s">
        <v>277</v>
      </c>
      <c r="B23" s="4" t="s">
        <v>157</v>
      </c>
      <c r="C23" s="4">
        <v>100</v>
      </c>
      <c r="D23" s="14">
        <f>12288037-1266676-11021361</f>
        <v>0</v>
      </c>
      <c r="E23" s="14">
        <f>12288037-1266676-11021361</f>
        <v>0</v>
      </c>
    </row>
    <row r="24" spans="1:5" ht="126" customHeight="1">
      <c r="A24" s="44" t="s">
        <v>278</v>
      </c>
      <c r="B24" s="4" t="s">
        <v>157</v>
      </c>
      <c r="C24" s="4">
        <v>200</v>
      </c>
      <c r="D24" s="15">
        <f>148480-148480</f>
        <v>0</v>
      </c>
      <c r="E24" s="15">
        <f>148480-148480</f>
        <v>0</v>
      </c>
    </row>
    <row r="25" spans="1:5" ht="141.75" customHeight="1">
      <c r="A25" s="44" t="s">
        <v>156</v>
      </c>
      <c r="B25" s="4" t="s">
        <v>157</v>
      </c>
      <c r="C25" s="4">
        <v>600</v>
      </c>
      <c r="D25" s="13">
        <f>17680063-1266676-16413387</f>
        <v>0</v>
      </c>
      <c r="E25" s="13">
        <f>17680063-1266676-16413387</f>
        <v>0</v>
      </c>
    </row>
    <row r="26" spans="1:5" ht="31.5" customHeight="1">
      <c r="A26" s="43" t="s">
        <v>171</v>
      </c>
      <c r="B26" s="29" t="s">
        <v>172</v>
      </c>
      <c r="C26" s="29"/>
      <c r="D26" s="32">
        <f>SUM(D27:D29)</f>
        <v>3321107.68</v>
      </c>
      <c r="E26" s="32">
        <f>SUM(E27:E29)</f>
        <v>3321107.68</v>
      </c>
    </row>
    <row r="27" spans="1:5" ht="48" customHeight="1">
      <c r="A27" s="44" t="s">
        <v>109</v>
      </c>
      <c r="B27" s="4" t="s">
        <v>281</v>
      </c>
      <c r="C27" s="4">
        <v>600</v>
      </c>
      <c r="D27" s="14">
        <v>3045357</v>
      </c>
      <c r="E27" s="14">
        <v>3045357</v>
      </c>
    </row>
    <row r="28" spans="1:5" ht="48" customHeight="1">
      <c r="A28" s="44" t="s">
        <v>12</v>
      </c>
      <c r="B28" s="4" t="s">
        <v>140</v>
      </c>
      <c r="C28" s="4">
        <v>600</v>
      </c>
      <c r="D28" s="14">
        <v>11500</v>
      </c>
      <c r="E28" s="14">
        <v>11500</v>
      </c>
    </row>
    <row r="29" spans="1:5" ht="78.75" customHeight="1">
      <c r="A29" s="44" t="s">
        <v>280</v>
      </c>
      <c r="B29" s="4" t="s">
        <v>282</v>
      </c>
      <c r="C29" s="4">
        <v>600</v>
      </c>
      <c r="D29" s="14">
        <v>264250.68</v>
      </c>
      <c r="E29" s="14">
        <v>264250.68</v>
      </c>
    </row>
    <row r="30" spans="1:5" ht="18" customHeight="1">
      <c r="A30" s="43" t="s">
        <v>147</v>
      </c>
      <c r="B30" s="29" t="s">
        <v>148</v>
      </c>
      <c r="C30" s="29"/>
      <c r="D30" s="32">
        <f>SUM(D31:D32)</f>
        <v>323400</v>
      </c>
      <c r="E30" s="32">
        <f>SUM(E31:E32)</f>
        <v>323400</v>
      </c>
    </row>
    <row r="31" spans="1:5" ht="46.5" customHeight="1">
      <c r="A31" s="44" t="s">
        <v>207</v>
      </c>
      <c r="B31" s="4" t="s">
        <v>208</v>
      </c>
      <c r="C31" s="4">
        <v>200</v>
      </c>
      <c r="D31" s="14">
        <v>300300</v>
      </c>
      <c r="E31" s="14">
        <v>300300</v>
      </c>
    </row>
    <row r="32" spans="1:5" ht="63" customHeight="1">
      <c r="A32" s="44" t="s">
        <v>15</v>
      </c>
      <c r="B32" s="4" t="s">
        <v>16</v>
      </c>
      <c r="C32" s="4">
        <v>200</v>
      </c>
      <c r="D32" s="14">
        <v>23100</v>
      </c>
      <c r="E32" s="14">
        <v>23100</v>
      </c>
    </row>
    <row r="33" spans="1:5" ht="46.5" customHeight="1">
      <c r="A33" s="43" t="s">
        <v>149</v>
      </c>
      <c r="B33" s="29" t="s">
        <v>150</v>
      </c>
      <c r="C33" s="29"/>
      <c r="D33" s="32">
        <f>SUM(D34:D34)</f>
        <v>400000</v>
      </c>
      <c r="E33" s="32">
        <f>SUM(E34:E34)</f>
        <v>400000</v>
      </c>
    </row>
    <row r="34" spans="1:5" ht="78.75" customHeight="1">
      <c r="A34" s="45" t="s">
        <v>58</v>
      </c>
      <c r="B34" s="38" t="s">
        <v>59</v>
      </c>
      <c r="C34" s="4">
        <v>600</v>
      </c>
      <c r="D34" s="13">
        <v>400000</v>
      </c>
      <c r="E34" s="13">
        <v>400000</v>
      </c>
    </row>
    <row r="35" spans="1:5" ht="32.25" customHeight="1">
      <c r="A35" s="43" t="s">
        <v>151</v>
      </c>
      <c r="B35" s="29" t="s">
        <v>152</v>
      </c>
      <c r="C35" s="29"/>
      <c r="D35" s="32">
        <f>SUM(D36:D39)</f>
        <v>2678944.5300000003</v>
      </c>
      <c r="E35" s="32">
        <f>SUM(E36:E39)</f>
        <v>2678944.5300000003</v>
      </c>
    </row>
    <row r="36" spans="1:5" ht="95.25" customHeight="1">
      <c r="A36" s="44" t="s">
        <v>6</v>
      </c>
      <c r="B36" s="4" t="s">
        <v>191</v>
      </c>
      <c r="C36" s="4">
        <v>200</v>
      </c>
      <c r="D36" s="14">
        <v>472382</v>
      </c>
      <c r="E36" s="14">
        <v>472382</v>
      </c>
    </row>
    <row r="37" spans="1:5" ht="61.5" customHeight="1">
      <c r="A37" s="44" t="s">
        <v>192</v>
      </c>
      <c r="B37" s="4" t="s">
        <v>193</v>
      </c>
      <c r="C37" s="4">
        <v>300</v>
      </c>
      <c r="D37" s="14">
        <v>942666.53</v>
      </c>
      <c r="E37" s="14">
        <v>942666.53</v>
      </c>
    </row>
    <row r="38" spans="1:5" ht="62.25" customHeight="1">
      <c r="A38" s="44" t="s">
        <v>70</v>
      </c>
      <c r="B38" s="4" t="s">
        <v>279</v>
      </c>
      <c r="C38" s="4">
        <v>200</v>
      </c>
      <c r="D38" s="14">
        <v>317216</v>
      </c>
      <c r="E38" s="14">
        <v>317216</v>
      </c>
    </row>
    <row r="39" spans="1:5" ht="62.25" customHeight="1">
      <c r="A39" s="44" t="s">
        <v>155</v>
      </c>
      <c r="B39" s="4" t="s">
        <v>279</v>
      </c>
      <c r="C39" s="4">
        <v>600</v>
      </c>
      <c r="D39" s="14">
        <v>946680</v>
      </c>
      <c r="E39" s="14">
        <v>946680</v>
      </c>
    </row>
    <row r="40" spans="1:5" ht="33" customHeight="1">
      <c r="A40" s="43" t="s">
        <v>297</v>
      </c>
      <c r="B40" s="29" t="s">
        <v>298</v>
      </c>
      <c r="C40" s="29"/>
      <c r="D40" s="32">
        <f>SUM(D41:D43)</f>
        <v>3477360</v>
      </c>
      <c r="E40" s="32">
        <f>SUM(E41:E43)</f>
        <v>3477360</v>
      </c>
    </row>
    <row r="41" spans="1:5" ht="79.5" customHeight="1">
      <c r="A41" s="44" t="s">
        <v>232</v>
      </c>
      <c r="B41" s="4" t="s">
        <v>223</v>
      </c>
      <c r="C41" s="4">
        <v>100</v>
      </c>
      <c r="D41" s="14">
        <v>2826792</v>
      </c>
      <c r="E41" s="14">
        <v>2826792</v>
      </c>
    </row>
    <row r="42" spans="1:5" ht="63" customHeight="1">
      <c r="A42" s="44" t="s">
        <v>233</v>
      </c>
      <c r="B42" s="4" t="s">
        <v>223</v>
      </c>
      <c r="C42" s="4">
        <v>200</v>
      </c>
      <c r="D42" s="14">
        <v>644368</v>
      </c>
      <c r="E42" s="14">
        <v>644368</v>
      </c>
    </row>
    <row r="43" spans="1:5" ht="47.25" customHeight="1">
      <c r="A43" s="44" t="s">
        <v>283</v>
      </c>
      <c r="B43" s="4" t="s">
        <v>223</v>
      </c>
      <c r="C43" s="4">
        <v>800</v>
      </c>
      <c r="D43" s="14">
        <v>6200</v>
      </c>
      <c r="E43" s="14">
        <v>6200</v>
      </c>
    </row>
    <row r="44" spans="1:5" s="19" customFormat="1" ht="39" customHeight="1">
      <c r="A44" s="17" t="s">
        <v>113</v>
      </c>
      <c r="B44" s="18" t="s">
        <v>37</v>
      </c>
      <c r="C44" s="18"/>
      <c r="D44" s="20">
        <f>D45+D49+D60+D64+D67</f>
        <v>29391945.92</v>
      </c>
      <c r="E44" s="20">
        <f>E45+E49+E60+E64+E67</f>
        <v>29216045.92</v>
      </c>
    </row>
    <row r="45" spans="1:5" s="19" customFormat="1" ht="63" customHeight="1">
      <c r="A45" s="46" t="s">
        <v>173</v>
      </c>
      <c r="B45" s="29" t="s">
        <v>174</v>
      </c>
      <c r="C45" s="29"/>
      <c r="D45" s="31">
        <f>SUM(D46:D48)</f>
        <v>4876736</v>
      </c>
      <c r="E45" s="31">
        <f>SUM(E46:E48)</f>
        <v>4876736</v>
      </c>
    </row>
    <row r="46" spans="1:5" ht="64.5" customHeight="1">
      <c r="A46" s="47" t="s">
        <v>5</v>
      </c>
      <c r="B46" s="4" t="s">
        <v>38</v>
      </c>
      <c r="C46" s="4">
        <v>600</v>
      </c>
      <c r="D46" s="14">
        <v>4203756</v>
      </c>
      <c r="E46" s="14">
        <v>4203756</v>
      </c>
    </row>
    <row r="47" spans="1:5" ht="64.5" customHeight="1">
      <c r="A47" s="44" t="s">
        <v>12</v>
      </c>
      <c r="B47" s="4" t="s">
        <v>139</v>
      </c>
      <c r="C47" s="4">
        <v>600</v>
      </c>
      <c r="D47" s="14">
        <v>74060</v>
      </c>
      <c r="E47" s="14">
        <v>74060</v>
      </c>
    </row>
    <row r="48" spans="1:5" ht="63" customHeight="1">
      <c r="A48" s="44" t="s">
        <v>17</v>
      </c>
      <c r="B48" s="4" t="s">
        <v>39</v>
      </c>
      <c r="C48" s="4">
        <v>600</v>
      </c>
      <c r="D48" s="14">
        <v>598920</v>
      </c>
      <c r="E48" s="14">
        <v>598920</v>
      </c>
    </row>
    <row r="49" spans="1:5" ht="30" customHeight="1">
      <c r="A49" s="43" t="s">
        <v>175</v>
      </c>
      <c r="B49" s="29" t="s">
        <v>176</v>
      </c>
      <c r="C49" s="29"/>
      <c r="D49" s="32">
        <f>SUM(D50:D59)</f>
        <v>16339400</v>
      </c>
      <c r="E49" s="32">
        <f>SUM(E50:E59)</f>
        <v>16449500</v>
      </c>
    </row>
    <row r="50" spans="1:5" ht="80.25" customHeight="1">
      <c r="A50" s="47" t="s">
        <v>40</v>
      </c>
      <c r="B50" s="4" t="s">
        <v>55</v>
      </c>
      <c r="C50" s="4">
        <v>600</v>
      </c>
      <c r="D50" s="14">
        <v>8585600</v>
      </c>
      <c r="E50" s="14">
        <v>8695700</v>
      </c>
    </row>
    <row r="51" spans="1:5" ht="110.25" customHeight="1">
      <c r="A51" s="57" t="s">
        <v>163</v>
      </c>
      <c r="B51" s="4" t="s">
        <v>144</v>
      </c>
      <c r="C51" s="4">
        <v>600</v>
      </c>
      <c r="D51" s="14">
        <v>750000</v>
      </c>
      <c r="E51" s="14">
        <v>750000</v>
      </c>
    </row>
    <row r="52" spans="1:5" ht="93" customHeight="1">
      <c r="A52" s="47" t="s">
        <v>42</v>
      </c>
      <c r="B52" s="4" t="s">
        <v>41</v>
      </c>
      <c r="C52" s="4">
        <v>600</v>
      </c>
      <c r="D52" s="14">
        <v>760450</v>
      </c>
      <c r="E52" s="14">
        <v>760450</v>
      </c>
    </row>
    <row r="53" spans="1:5" ht="93" customHeight="1">
      <c r="A53" s="47" t="s">
        <v>252</v>
      </c>
      <c r="B53" s="4" t="s">
        <v>76</v>
      </c>
      <c r="C53" s="4">
        <v>600</v>
      </c>
      <c r="D53" s="14">
        <v>94550</v>
      </c>
      <c r="E53" s="14">
        <v>94550</v>
      </c>
    </row>
    <row r="54" spans="1:5" ht="93.75" customHeight="1">
      <c r="A54" s="47" t="s">
        <v>65</v>
      </c>
      <c r="B54" s="4" t="s">
        <v>43</v>
      </c>
      <c r="C54" s="4">
        <v>600</v>
      </c>
      <c r="D54" s="14">
        <v>1867700</v>
      </c>
      <c r="E54" s="14">
        <v>1867700</v>
      </c>
    </row>
    <row r="55" spans="1:5" ht="111" customHeight="1">
      <c r="A55" s="47" t="s">
        <v>245</v>
      </c>
      <c r="B55" s="4" t="s">
        <v>77</v>
      </c>
      <c r="C55" s="4">
        <v>600</v>
      </c>
      <c r="D55" s="14">
        <v>132300</v>
      </c>
      <c r="E55" s="14">
        <v>132300</v>
      </c>
    </row>
    <row r="56" spans="1:5" ht="93.75" customHeight="1">
      <c r="A56" s="47" t="s">
        <v>224</v>
      </c>
      <c r="B56" s="4" t="s">
        <v>66</v>
      </c>
      <c r="C56" s="4">
        <v>600</v>
      </c>
      <c r="D56" s="14">
        <v>1014000</v>
      </c>
      <c r="E56" s="14">
        <v>1014000</v>
      </c>
    </row>
    <row r="57" spans="1:5" ht="109.5" customHeight="1">
      <c r="A57" s="47" t="s">
        <v>103</v>
      </c>
      <c r="B57" s="4" t="s">
        <v>78</v>
      </c>
      <c r="C57" s="4">
        <v>600</v>
      </c>
      <c r="D57" s="14">
        <v>86000</v>
      </c>
      <c r="E57" s="14">
        <v>86000</v>
      </c>
    </row>
    <row r="58" spans="1:5" ht="95.25" customHeight="1">
      <c r="A58" s="47" t="s">
        <v>71</v>
      </c>
      <c r="B58" s="4" t="s">
        <v>67</v>
      </c>
      <c r="C58" s="4">
        <v>600</v>
      </c>
      <c r="D58" s="14">
        <v>2954200</v>
      </c>
      <c r="E58" s="14">
        <v>2954200</v>
      </c>
    </row>
    <row r="59" spans="1:5" ht="112.5" customHeight="1">
      <c r="A59" s="47" t="s">
        <v>145</v>
      </c>
      <c r="B59" s="4" t="s">
        <v>296</v>
      </c>
      <c r="C59" s="4">
        <v>600</v>
      </c>
      <c r="D59" s="14">
        <v>94600</v>
      </c>
      <c r="E59" s="14">
        <v>94600</v>
      </c>
    </row>
    <row r="60" spans="1:5" ht="32.25" customHeight="1">
      <c r="A60" s="48" t="s">
        <v>177</v>
      </c>
      <c r="B60" s="29" t="s">
        <v>178</v>
      </c>
      <c r="C60" s="29"/>
      <c r="D60" s="32">
        <f>SUM(D61:D63)</f>
        <v>6069020</v>
      </c>
      <c r="E60" s="32">
        <f>SUM(E61:E63)</f>
        <v>5783020</v>
      </c>
    </row>
    <row r="61" spans="1:5" ht="96" customHeight="1">
      <c r="A61" s="47" t="s">
        <v>80</v>
      </c>
      <c r="B61" s="4" t="s">
        <v>54</v>
      </c>
      <c r="C61" s="4">
        <v>600</v>
      </c>
      <c r="D61" s="14">
        <v>3530800</v>
      </c>
      <c r="E61" s="14">
        <v>3244800</v>
      </c>
    </row>
    <row r="62" spans="1:5" ht="95.25" customHeight="1">
      <c r="A62" s="54" t="s">
        <v>68</v>
      </c>
      <c r="B62" s="55" t="s">
        <v>69</v>
      </c>
      <c r="C62" s="4">
        <v>600</v>
      </c>
      <c r="D62" s="14">
        <v>350000</v>
      </c>
      <c r="E62" s="14">
        <v>350000</v>
      </c>
    </row>
    <row r="63" spans="1:5" ht="77.25" customHeight="1">
      <c r="A63" s="54" t="s">
        <v>146</v>
      </c>
      <c r="B63" s="55" t="s">
        <v>234</v>
      </c>
      <c r="C63" s="4">
        <v>600</v>
      </c>
      <c r="D63" s="14">
        <v>2188220</v>
      </c>
      <c r="E63" s="14">
        <v>2188220</v>
      </c>
    </row>
    <row r="64" spans="1:5" ht="47.25" customHeight="1">
      <c r="A64" s="43" t="s">
        <v>179</v>
      </c>
      <c r="B64" s="29" t="s">
        <v>180</v>
      </c>
      <c r="C64" s="29"/>
      <c r="D64" s="32">
        <f>SUM(D65:D66)</f>
        <v>2052427.92</v>
      </c>
      <c r="E64" s="32">
        <f>SUM(E65:E66)</f>
        <v>2052427.92</v>
      </c>
    </row>
    <row r="65" spans="1:5" ht="48" customHeight="1">
      <c r="A65" s="47" t="s">
        <v>81</v>
      </c>
      <c r="B65" s="4" t="s">
        <v>82</v>
      </c>
      <c r="C65" s="4">
        <v>600</v>
      </c>
      <c r="D65" s="14">
        <v>1987269.92</v>
      </c>
      <c r="E65" s="14">
        <v>1987269.92</v>
      </c>
    </row>
    <row r="66" spans="1:5" ht="47.25" customHeight="1">
      <c r="A66" s="47" t="s">
        <v>273</v>
      </c>
      <c r="B66" s="55" t="s">
        <v>274</v>
      </c>
      <c r="C66" s="4">
        <v>600</v>
      </c>
      <c r="D66" s="14">
        <v>65158</v>
      </c>
      <c r="E66" s="14">
        <v>65158</v>
      </c>
    </row>
    <row r="67" spans="1:5" ht="51.75" customHeight="1">
      <c r="A67" s="43" t="s">
        <v>300</v>
      </c>
      <c r="B67" s="29" t="s">
        <v>301</v>
      </c>
      <c r="C67" s="6"/>
      <c r="D67" s="32">
        <f>SUM(D68:D69)</f>
        <v>54362</v>
      </c>
      <c r="E67" s="32">
        <f>SUM(E68:E69)</f>
        <v>54362</v>
      </c>
    </row>
    <row r="68" spans="1:5" ht="63.75" customHeight="1">
      <c r="A68" s="47" t="s">
        <v>299</v>
      </c>
      <c r="B68" s="4" t="s">
        <v>115</v>
      </c>
      <c r="C68" s="4">
        <v>600</v>
      </c>
      <c r="D68" s="14">
        <v>50000</v>
      </c>
      <c r="E68" s="14">
        <v>50000</v>
      </c>
    </row>
    <row r="69" spans="1:5" ht="46.5" customHeight="1">
      <c r="A69" s="47" t="s">
        <v>85</v>
      </c>
      <c r="B69" s="4" t="s">
        <v>86</v>
      </c>
      <c r="C69" s="4">
        <v>600</v>
      </c>
      <c r="D69" s="14">
        <v>4362</v>
      </c>
      <c r="E69" s="14">
        <v>4362</v>
      </c>
    </row>
    <row r="70" spans="1:5" s="19" customFormat="1" ht="55.5" customHeight="1">
      <c r="A70" s="17" t="s">
        <v>285</v>
      </c>
      <c r="B70" s="18" t="s">
        <v>83</v>
      </c>
      <c r="C70" s="18"/>
      <c r="D70" s="20">
        <f>D71+D82+D89+D93+D97</f>
        <v>32424728.4</v>
      </c>
      <c r="E70" s="20">
        <f>E71+E82+E89+E93+E97</f>
        <v>32853928.4</v>
      </c>
    </row>
    <row r="71" spans="1:5" s="19" customFormat="1" ht="32.25" customHeight="1">
      <c r="A71" s="46" t="s">
        <v>181</v>
      </c>
      <c r="B71" s="33" t="s">
        <v>182</v>
      </c>
      <c r="C71" s="33"/>
      <c r="D71" s="34">
        <f>SUM(D72:D81)</f>
        <v>3982024</v>
      </c>
      <c r="E71" s="34">
        <f>SUM(E72:E81)</f>
        <v>3982024</v>
      </c>
    </row>
    <row r="72" spans="1:5" ht="32.25" customHeight="1">
      <c r="A72" s="47" t="s">
        <v>57</v>
      </c>
      <c r="B72" s="4" t="s">
        <v>84</v>
      </c>
      <c r="C72" s="4">
        <v>800</v>
      </c>
      <c r="D72" s="14">
        <v>100000</v>
      </c>
      <c r="E72" s="14">
        <v>100000</v>
      </c>
    </row>
    <row r="73" spans="1:5" ht="62.25" customHeight="1">
      <c r="A73" s="44" t="s">
        <v>87</v>
      </c>
      <c r="B73" s="4" t="s">
        <v>236</v>
      </c>
      <c r="C73" s="4">
        <v>100</v>
      </c>
      <c r="D73" s="14">
        <v>3186052</v>
      </c>
      <c r="E73" s="14">
        <v>3186052</v>
      </c>
    </row>
    <row r="74" spans="1:5" ht="47.25" customHeight="1">
      <c r="A74" s="44" t="s">
        <v>235</v>
      </c>
      <c r="B74" s="4" t="s">
        <v>236</v>
      </c>
      <c r="C74" s="4">
        <v>200</v>
      </c>
      <c r="D74" s="14">
        <v>97888</v>
      </c>
      <c r="E74" s="14">
        <v>97888</v>
      </c>
    </row>
    <row r="75" spans="1:5" ht="30" customHeight="1">
      <c r="A75" s="44" t="s">
        <v>237</v>
      </c>
      <c r="B75" s="4" t="s">
        <v>236</v>
      </c>
      <c r="C75" s="4">
        <v>800</v>
      </c>
      <c r="D75" s="14">
        <v>100</v>
      </c>
      <c r="E75" s="14">
        <v>100</v>
      </c>
    </row>
    <row r="76" spans="1:5" ht="61.5" customHeight="1">
      <c r="A76" s="44" t="s">
        <v>238</v>
      </c>
      <c r="B76" s="4" t="s">
        <v>239</v>
      </c>
      <c r="C76" s="4">
        <v>200</v>
      </c>
      <c r="D76" s="14">
        <v>248584</v>
      </c>
      <c r="E76" s="14">
        <v>248584</v>
      </c>
    </row>
    <row r="77" spans="1:5" ht="81" customHeight="1">
      <c r="A77" s="49" t="s">
        <v>244</v>
      </c>
      <c r="B77" s="4" t="s">
        <v>241</v>
      </c>
      <c r="C77" s="4">
        <v>100</v>
      </c>
      <c r="D77" s="14">
        <v>8100</v>
      </c>
      <c r="E77" s="14">
        <v>8100</v>
      </c>
    </row>
    <row r="78" spans="1:5" ht="81" customHeight="1">
      <c r="A78" s="49" t="s">
        <v>248</v>
      </c>
      <c r="B78" s="4" t="s">
        <v>242</v>
      </c>
      <c r="C78" s="4">
        <v>100</v>
      </c>
      <c r="D78" s="14">
        <v>20200</v>
      </c>
      <c r="E78" s="14">
        <v>20200</v>
      </c>
    </row>
    <row r="79" spans="1:5" ht="78.75" customHeight="1">
      <c r="A79" s="49" t="s">
        <v>249</v>
      </c>
      <c r="B79" s="4" t="s">
        <v>243</v>
      </c>
      <c r="C79" s="4">
        <v>100</v>
      </c>
      <c r="D79" s="14">
        <v>7100</v>
      </c>
      <c r="E79" s="14">
        <v>7100</v>
      </c>
    </row>
    <row r="80" spans="1:5" ht="78.75" customHeight="1">
      <c r="A80" s="49" t="s">
        <v>250</v>
      </c>
      <c r="B80" s="4" t="s">
        <v>240</v>
      </c>
      <c r="C80" s="4">
        <v>100</v>
      </c>
      <c r="D80" s="14">
        <v>14000</v>
      </c>
      <c r="E80" s="14">
        <v>14000</v>
      </c>
    </row>
    <row r="81" spans="1:5" ht="36" customHeight="1">
      <c r="A81" s="50" t="s">
        <v>127</v>
      </c>
      <c r="B81" s="4" t="s">
        <v>128</v>
      </c>
      <c r="C81" s="4">
        <v>700</v>
      </c>
      <c r="D81" s="14">
        <v>300000</v>
      </c>
      <c r="E81" s="14">
        <v>300000</v>
      </c>
    </row>
    <row r="82" spans="1:5" ht="48.75" customHeight="1">
      <c r="A82" s="43" t="s">
        <v>183</v>
      </c>
      <c r="B82" s="29" t="s">
        <v>184</v>
      </c>
      <c r="C82" s="29"/>
      <c r="D82" s="32">
        <f>SUM(D83:D88)</f>
        <v>1815268</v>
      </c>
      <c r="E82" s="32">
        <f>SUM(E83:E88)</f>
        <v>1815268</v>
      </c>
    </row>
    <row r="83" spans="1:5" ht="62.25" customHeight="1">
      <c r="A83" s="44" t="s">
        <v>87</v>
      </c>
      <c r="B83" s="4" t="s">
        <v>251</v>
      </c>
      <c r="C83" s="4">
        <v>100</v>
      </c>
      <c r="D83" s="14">
        <v>1694456</v>
      </c>
      <c r="E83" s="14">
        <v>1694456</v>
      </c>
    </row>
    <row r="84" spans="1:5" ht="47.25" customHeight="1">
      <c r="A84" s="44" t="s">
        <v>235</v>
      </c>
      <c r="B84" s="4" t="s">
        <v>251</v>
      </c>
      <c r="C84" s="4">
        <v>200</v>
      </c>
      <c r="D84" s="14">
        <v>70012</v>
      </c>
      <c r="E84" s="14">
        <v>70012</v>
      </c>
    </row>
    <row r="85" spans="1:5" ht="96" customHeight="1">
      <c r="A85" s="49" t="s">
        <v>104</v>
      </c>
      <c r="B85" s="4" t="s">
        <v>261</v>
      </c>
      <c r="C85" s="4">
        <v>100</v>
      </c>
      <c r="D85" s="14">
        <v>12700</v>
      </c>
      <c r="E85" s="14">
        <v>12700</v>
      </c>
    </row>
    <row r="86" spans="1:5" ht="96" customHeight="1">
      <c r="A86" s="49" t="s">
        <v>258</v>
      </c>
      <c r="B86" s="4" t="s">
        <v>262</v>
      </c>
      <c r="C86" s="4">
        <v>100</v>
      </c>
      <c r="D86" s="14">
        <v>12700</v>
      </c>
      <c r="E86" s="14">
        <v>12700</v>
      </c>
    </row>
    <row r="87" spans="1:5" ht="97.5" customHeight="1">
      <c r="A87" s="49" t="s">
        <v>259</v>
      </c>
      <c r="B87" s="4" t="s">
        <v>263</v>
      </c>
      <c r="C87" s="4">
        <v>100</v>
      </c>
      <c r="D87" s="14">
        <v>12700</v>
      </c>
      <c r="E87" s="14">
        <v>12700</v>
      </c>
    </row>
    <row r="88" spans="1:5" ht="96" customHeight="1">
      <c r="A88" s="49" t="s">
        <v>260</v>
      </c>
      <c r="B88" s="4" t="s">
        <v>264</v>
      </c>
      <c r="C88" s="4">
        <v>100</v>
      </c>
      <c r="D88" s="14">
        <v>12700</v>
      </c>
      <c r="E88" s="14">
        <v>12700</v>
      </c>
    </row>
    <row r="89" spans="1:5" ht="31.5" customHeight="1">
      <c r="A89" s="48" t="s">
        <v>185</v>
      </c>
      <c r="B89" s="29" t="s">
        <v>186</v>
      </c>
      <c r="C89" s="29"/>
      <c r="D89" s="32">
        <f>SUM(D90:D92)</f>
        <v>1803112</v>
      </c>
      <c r="E89" s="32">
        <f>SUM(E90:E92)</f>
        <v>1803112</v>
      </c>
    </row>
    <row r="90" spans="1:5" ht="62.25" customHeight="1">
      <c r="A90" s="44" t="s">
        <v>87</v>
      </c>
      <c r="B90" s="4" t="s">
        <v>265</v>
      </c>
      <c r="C90" s="4">
        <v>100</v>
      </c>
      <c r="D90" s="14">
        <v>1677252</v>
      </c>
      <c r="E90" s="14">
        <v>1677252</v>
      </c>
    </row>
    <row r="91" spans="1:5" ht="47.25" customHeight="1">
      <c r="A91" s="44" t="s">
        <v>235</v>
      </c>
      <c r="B91" s="4" t="s">
        <v>265</v>
      </c>
      <c r="C91" s="4">
        <v>200</v>
      </c>
      <c r="D91" s="14">
        <v>108560</v>
      </c>
      <c r="E91" s="14">
        <v>108560</v>
      </c>
    </row>
    <row r="92" spans="1:5" ht="31.5" customHeight="1">
      <c r="A92" s="44" t="s">
        <v>237</v>
      </c>
      <c r="B92" s="4" t="s">
        <v>265</v>
      </c>
      <c r="C92" s="4">
        <v>800</v>
      </c>
      <c r="D92" s="14">
        <v>17300</v>
      </c>
      <c r="E92" s="14">
        <v>17300</v>
      </c>
    </row>
    <row r="93" spans="1:5" ht="78.75" customHeight="1">
      <c r="A93" s="48" t="s">
        <v>187</v>
      </c>
      <c r="B93" s="29" t="s">
        <v>188</v>
      </c>
      <c r="C93" s="29"/>
      <c r="D93" s="32">
        <f>SUM(D94:D96)</f>
        <v>8923356</v>
      </c>
      <c r="E93" s="32">
        <f>SUM(E94:E96)</f>
        <v>8923356</v>
      </c>
    </row>
    <row r="94" spans="1:5" ht="47.25" customHeight="1">
      <c r="A94" s="47" t="s">
        <v>60</v>
      </c>
      <c r="B94" s="4" t="s">
        <v>266</v>
      </c>
      <c r="C94" s="4">
        <v>600</v>
      </c>
      <c r="D94" s="14">
        <v>4298884</v>
      </c>
      <c r="E94" s="14">
        <f>4298884</f>
        <v>4298884</v>
      </c>
    </row>
    <row r="95" spans="1:5" ht="63.75" customHeight="1">
      <c r="A95" s="44" t="s">
        <v>87</v>
      </c>
      <c r="B95" s="4" t="s">
        <v>267</v>
      </c>
      <c r="C95" s="4">
        <v>100</v>
      </c>
      <c r="D95" s="14">
        <v>4505516</v>
      </c>
      <c r="E95" s="14">
        <v>4505516</v>
      </c>
    </row>
    <row r="96" spans="1:5" ht="47.25" customHeight="1">
      <c r="A96" s="44" t="s">
        <v>235</v>
      </c>
      <c r="B96" s="4" t="s">
        <v>267</v>
      </c>
      <c r="C96" s="4">
        <v>200</v>
      </c>
      <c r="D96" s="14">
        <v>118956</v>
      </c>
      <c r="E96" s="14">
        <v>118956</v>
      </c>
    </row>
    <row r="97" spans="1:5" ht="48.75" customHeight="1">
      <c r="A97" s="48" t="s">
        <v>189</v>
      </c>
      <c r="B97" s="29" t="s">
        <v>190</v>
      </c>
      <c r="C97" s="29"/>
      <c r="D97" s="32">
        <f>SUM(D98:D110)</f>
        <v>15900968.4</v>
      </c>
      <c r="E97" s="32">
        <f>SUM(E98:E110)</f>
        <v>16330168.4</v>
      </c>
    </row>
    <row r="98" spans="1:5" s="21" customFormat="1" ht="64.5" customHeight="1">
      <c r="A98" s="50" t="s">
        <v>20</v>
      </c>
      <c r="B98" s="4" t="s">
        <v>19</v>
      </c>
      <c r="C98" s="4">
        <v>100</v>
      </c>
      <c r="D98" s="14">
        <v>1149172</v>
      </c>
      <c r="E98" s="14">
        <v>1149172</v>
      </c>
    </row>
    <row r="99" spans="1:5" ht="62.25" customHeight="1">
      <c r="A99" s="44" t="s">
        <v>87</v>
      </c>
      <c r="B99" s="4" t="s">
        <v>268</v>
      </c>
      <c r="C99" s="4">
        <v>100</v>
      </c>
      <c r="D99" s="14">
        <v>11431992.4</v>
      </c>
      <c r="E99" s="14">
        <f>11431992.4+429200</f>
        <v>11861192.4</v>
      </c>
    </row>
    <row r="100" spans="1:5" ht="47.25" customHeight="1">
      <c r="A100" s="44" t="s">
        <v>235</v>
      </c>
      <c r="B100" s="4" t="s">
        <v>268</v>
      </c>
      <c r="C100" s="4">
        <v>200</v>
      </c>
      <c r="D100" s="14">
        <v>1712304</v>
      </c>
      <c r="E100" s="14">
        <v>1712304</v>
      </c>
    </row>
    <row r="101" spans="1:5" ht="30.75" customHeight="1">
      <c r="A101" s="44" t="s">
        <v>237</v>
      </c>
      <c r="B101" s="4" t="s">
        <v>268</v>
      </c>
      <c r="C101" s="4">
        <v>800</v>
      </c>
      <c r="D101" s="14">
        <v>35000</v>
      </c>
      <c r="E101" s="14">
        <v>35000</v>
      </c>
    </row>
    <row r="102" spans="1:5" ht="31.5" customHeight="1">
      <c r="A102" s="44" t="s">
        <v>116</v>
      </c>
      <c r="B102" s="4" t="s">
        <v>257</v>
      </c>
      <c r="C102" s="4">
        <v>300</v>
      </c>
      <c r="D102" s="14">
        <v>1393900</v>
      </c>
      <c r="E102" s="14">
        <v>1393900</v>
      </c>
    </row>
    <row r="103" spans="1:5" ht="94.5" customHeight="1">
      <c r="A103" s="47" t="s">
        <v>287</v>
      </c>
      <c r="B103" s="4" t="s">
        <v>288</v>
      </c>
      <c r="C103" s="4">
        <v>100</v>
      </c>
      <c r="D103" s="14">
        <v>16200</v>
      </c>
      <c r="E103" s="14">
        <v>16200</v>
      </c>
    </row>
    <row r="104" spans="1:5" ht="93.75" customHeight="1">
      <c r="A104" s="47" t="s">
        <v>153</v>
      </c>
      <c r="B104" s="4" t="s">
        <v>154</v>
      </c>
      <c r="C104" s="4">
        <v>100</v>
      </c>
      <c r="D104" s="14">
        <v>39700</v>
      </c>
      <c r="E104" s="14">
        <v>39700</v>
      </c>
    </row>
    <row r="105" spans="1:5" ht="94.5" customHeight="1">
      <c r="A105" s="47" t="s">
        <v>0</v>
      </c>
      <c r="B105" s="4" t="s">
        <v>1</v>
      </c>
      <c r="C105" s="4">
        <v>100</v>
      </c>
      <c r="D105" s="14">
        <v>14300</v>
      </c>
      <c r="E105" s="14">
        <v>14300</v>
      </c>
    </row>
    <row r="106" spans="1:5" ht="95.25" customHeight="1">
      <c r="A106" s="47" t="s">
        <v>2</v>
      </c>
      <c r="B106" s="4" t="s">
        <v>3</v>
      </c>
      <c r="C106" s="4">
        <v>100</v>
      </c>
      <c r="D106" s="14">
        <v>27900</v>
      </c>
      <c r="E106" s="14">
        <v>27900</v>
      </c>
    </row>
    <row r="107" spans="1:5" ht="93" customHeight="1">
      <c r="A107" s="47" t="s">
        <v>21</v>
      </c>
      <c r="B107" s="4" t="s">
        <v>22</v>
      </c>
      <c r="C107" s="4">
        <v>100</v>
      </c>
      <c r="D107" s="14">
        <v>13300</v>
      </c>
      <c r="E107" s="14">
        <v>13300</v>
      </c>
    </row>
    <row r="108" spans="1:5" ht="94.5" customHeight="1">
      <c r="A108" s="47" t="s">
        <v>159</v>
      </c>
      <c r="B108" s="4" t="s">
        <v>160</v>
      </c>
      <c r="C108" s="4">
        <v>100</v>
      </c>
      <c r="D108" s="14">
        <v>32500</v>
      </c>
      <c r="E108" s="14">
        <v>32500</v>
      </c>
    </row>
    <row r="109" spans="1:5" ht="93" customHeight="1">
      <c r="A109" s="47" t="s">
        <v>161</v>
      </c>
      <c r="B109" s="4" t="s">
        <v>162</v>
      </c>
      <c r="C109" s="4">
        <v>100</v>
      </c>
      <c r="D109" s="14">
        <v>11800</v>
      </c>
      <c r="E109" s="14">
        <v>11800</v>
      </c>
    </row>
    <row r="110" spans="1:5" ht="93" customHeight="1">
      <c r="A110" s="47" t="s">
        <v>13</v>
      </c>
      <c r="B110" s="4" t="s">
        <v>14</v>
      </c>
      <c r="C110" s="4">
        <v>100</v>
      </c>
      <c r="D110" s="14">
        <v>22900</v>
      </c>
      <c r="E110" s="14">
        <v>22900</v>
      </c>
    </row>
    <row r="111" spans="1:5" s="19" customFormat="1" ht="75.75" customHeight="1">
      <c r="A111" s="17" t="s">
        <v>286</v>
      </c>
      <c r="B111" s="18" t="s">
        <v>121</v>
      </c>
      <c r="C111" s="18"/>
      <c r="D111" s="20">
        <f>D115+D112</f>
        <v>600000</v>
      </c>
      <c r="E111" s="20">
        <f>E115+E112</f>
        <v>600000</v>
      </c>
    </row>
    <row r="112" spans="1:5" ht="46.5" customHeight="1">
      <c r="A112" s="58" t="s">
        <v>225</v>
      </c>
      <c r="B112" s="22" t="s">
        <v>226</v>
      </c>
      <c r="C112" s="22"/>
      <c r="D112" s="56">
        <f>D113</f>
        <v>400000</v>
      </c>
      <c r="E112" s="56">
        <f>E113</f>
        <v>400000</v>
      </c>
    </row>
    <row r="113" spans="1:5" ht="32.25" customHeight="1">
      <c r="A113" s="59" t="s">
        <v>227</v>
      </c>
      <c r="B113" s="29" t="s">
        <v>228</v>
      </c>
      <c r="C113" s="29"/>
      <c r="D113" s="32">
        <f>SUM(D114:D114)</f>
        <v>400000</v>
      </c>
      <c r="E113" s="32">
        <f>SUM(E114:E114)</f>
        <v>400000</v>
      </c>
    </row>
    <row r="114" spans="1:5" ht="78.75" customHeight="1">
      <c r="A114" s="44" t="s">
        <v>229</v>
      </c>
      <c r="B114" s="5" t="s">
        <v>231</v>
      </c>
      <c r="C114" s="4">
        <v>300</v>
      </c>
      <c r="D114" s="13">
        <v>400000</v>
      </c>
      <c r="E114" s="13">
        <v>400000</v>
      </c>
    </row>
    <row r="115" spans="1:5" ht="75" customHeight="1">
      <c r="A115" s="23" t="s">
        <v>92</v>
      </c>
      <c r="B115" s="29" t="s">
        <v>105</v>
      </c>
      <c r="C115" s="29"/>
      <c r="D115" s="31">
        <f>D116</f>
        <v>200000</v>
      </c>
      <c r="E115" s="31">
        <f>E116</f>
        <v>200000</v>
      </c>
    </row>
    <row r="116" spans="1:5" ht="33" customHeight="1">
      <c r="A116" s="43" t="s">
        <v>23</v>
      </c>
      <c r="B116" s="29" t="s">
        <v>24</v>
      </c>
      <c r="C116" s="29"/>
      <c r="D116" s="31">
        <f>SUM(D117:D117)</f>
        <v>200000</v>
      </c>
      <c r="E116" s="31">
        <f>SUM(E117:E117)</f>
        <v>200000</v>
      </c>
    </row>
    <row r="117" spans="1:5" ht="93" customHeight="1">
      <c r="A117" s="60" t="s">
        <v>230</v>
      </c>
      <c r="B117" s="5" t="s">
        <v>79</v>
      </c>
      <c r="C117" s="4">
        <v>300</v>
      </c>
      <c r="D117" s="13">
        <v>200000</v>
      </c>
      <c r="E117" s="13">
        <v>200000</v>
      </c>
    </row>
    <row r="118" spans="1:5" ht="72.75" customHeight="1">
      <c r="A118" s="24" t="s">
        <v>106</v>
      </c>
      <c r="B118" s="18" t="s">
        <v>107</v>
      </c>
      <c r="C118" s="18"/>
      <c r="D118" s="20">
        <f>D119</f>
        <v>1000000</v>
      </c>
      <c r="E118" s="20">
        <f>E119</f>
        <v>1000000</v>
      </c>
    </row>
    <row r="119" spans="1:5" ht="48.75" customHeight="1">
      <c r="A119" s="43" t="s">
        <v>26</v>
      </c>
      <c r="B119" s="33" t="s">
        <v>25</v>
      </c>
      <c r="C119" s="33"/>
      <c r="D119" s="34">
        <f>SUM(D120:D120)</f>
        <v>1000000</v>
      </c>
      <c r="E119" s="34">
        <f>SUM(E120:E120)</f>
        <v>1000000</v>
      </c>
    </row>
    <row r="120" spans="1:5" ht="59.25" customHeight="1">
      <c r="A120" s="44" t="s">
        <v>108</v>
      </c>
      <c r="B120" s="4" t="s">
        <v>289</v>
      </c>
      <c r="C120" s="4">
        <v>800</v>
      </c>
      <c r="D120" s="13">
        <v>1000000</v>
      </c>
      <c r="E120" s="13">
        <v>1000000</v>
      </c>
    </row>
    <row r="121" spans="1:5" ht="76.5" customHeight="1">
      <c r="A121" s="24" t="s">
        <v>134</v>
      </c>
      <c r="B121" s="18" t="s">
        <v>290</v>
      </c>
      <c r="C121" s="18"/>
      <c r="D121" s="20">
        <f>D122+D125+D127</f>
        <v>6491846.0600000005</v>
      </c>
      <c r="E121" s="20">
        <f>E122+E125+E127</f>
        <v>6491846.0600000005</v>
      </c>
    </row>
    <row r="122" spans="1:5" ht="18" customHeight="1">
      <c r="A122" s="43" t="s">
        <v>27</v>
      </c>
      <c r="B122" s="33" t="s">
        <v>28</v>
      </c>
      <c r="C122" s="33"/>
      <c r="D122" s="34">
        <f>SUM(D123:D124)</f>
        <v>4803546.0600000005</v>
      </c>
      <c r="E122" s="34">
        <f>SUM(E123:E124)</f>
        <v>4803546.0600000005</v>
      </c>
    </row>
    <row r="123" spans="1:5" s="21" customFormat="1" ht="30" customHeight="1">
      <c r="A123" s="51" t="s">
        <v>291</v>
      </c>
      <c r="B123" s="5" t="s">
        <v>292</v>
      </c>
      <c r="C123" s="5">
        <v>200</v>
      </c>
      <c r="D123" s="28">
        <v>50000</v>
      </c>
      <c r="E123" s="28">
        <v>50000</v>
      </c>
    </row>
    <row r="124" spans="1:5" ht="46.5" customHeight="1">
      <c r="A124" s="44" t="s">
        <v>293</v>
      </c>
      <c r="B124" s="4" t="s">
        <v>294</v>
      </c>
      <c r="C124" s="4">
        <v>200</v>
      </c>
      <c r="D124" s="13">
        <f>4089674.91+663871.15</f>
        <v>4753546.0600000005</v>
      </c>
      <c r="E124" s="13">
        <f>4089674.91+663871.15</f>
        <v>4753546.0600000005</v>
      </c>
    </row>
    <row r="125" spans="1:5" ht="33" customHeight="1">
      <c r="A125" s="43" t="s">
        <v>29</v>
      </c>
      <c r="B125" s="33" t="s">
        <v>30</v>
      </c>
      <c r="C125" s="33"/>
      <c r="D125" s="35">
        <f>SUM(D126:D126)</f>
        <v>1588300</v>
      </c>
      <c r="E125" s="35">
        <f>SUM(E126:E126)</f>
        <v>1588300</v>
      </c>
    </row>
    <row r="126" spans="1:5" ht="159.75" customHeight="1">
      <c r="A126" s="44" t="s">
        <v>7</v>
      </c>
      <c r="B126" s="4" t="s">
        <v>8</v>
      </c>
      <c r="C126" s="4">
        <v>500</v>
      </c>
      <c r="D126" s="13">
        <v>1588300</v>
      </c>
      <c r="E126" s="13">
        <v>1588300</v>
      </c>
    </row>
    <row r="127" spans="1:5" ht="31.5" customHeight="1">
      <c r="A127" s="48" t="s">
        <v>31</v>
      </c>
      <c r="B127" s="33" t="s">
        <v>32</v>
      </c>
      <c r="C127" s="33"/>
      <c r="D127" s="35">
        <f>SUM(D128:D128)</f>
        <v>100000</v>
      </c>
      <c r="E127" s="35">
        <f>SUM(E128:E128)</f>
        <v>100000</v>
      </c>
    </row>
    <row r="128" spans="1:5" ht="47.25" customHeight="1">
      <c r="A128" s="44" t="s">
        <v>9</v>
      </c>
      <c r="B128" s="4" t="s">
        <v>10</v>
      </c>
      <c r="C128" s="4">
        <v>200</v>
      </c>
      <c r="D128" s="13">
        <v>100000</v>
      </c>
      <c r="E128" s="13">
        <v>100000</v>
      </c>
    </row>
    <row r="129" spans="1:5" s="19" customFormat="1" ht="56.25" customHeight="1">
      <c r="A129" s="24" t="s">
        <v>135</v>
      </c>
      <c r="B129" s="18" t="s">
        <v>217</v>
      </c>
      <c r="C129" s="18"/>
      <c r="D129" s="20">
        <f>D130+D134</f>
        <v>6940060</v>
      </c>
      <c r="E129" s="20">
        <f>E130+E134</f>
        <v>6940060</v>
      </c>
    </row>
    <row r="130" spans="1:5" s="19" customFormat="1" ht="32.25" customHeight="1">
      <c r="A130" s="43" t="s">
        <v>203</v>
      </c>
      <c r="B130" s="33" t="s">
        <v>205</v>
      </c>
      <c r="C130" s="33"/>
      <c r="D130" s="34">
        <f>SUM(D131:D133)</f>
        <v>6373760</v>
      </c>
      <c r="E130" s="34">
        <f>SUM(E131:E133)</f>
        <v>6373760</v>
      </c>
    </row>
    <row r="131" spans="1:5" ht="61.5" customHeight="1">
      <c r="A131" s="44" t="s">
        <v>218</v>
      </c>
      <c r="B131" s="4" t="s">
        <v>219</v>
      </c>
      <c r="C131" s="4">
        <v>600</v>
      </c>
      <c r="D131" s="13">
        <v>5984296.4</v>
      </c>
      <c r="E131" s="13">
        <v>5984296.4</v>
      </c>
    </row>
    <row r="132" spans="1:5" ht="61.5" customHeight="1">
      <c r="A132" s="44" t="s">
        <v>12</v>
      </c>
      <c r="B132" s="7" t="s">
        <v>138</v>
      </c>
      <c r="C132" s="4">
        <v>600</v>
      </c>
      <c r="D132" s="13">
        <v>12144</v>
      </c>
      <c r="E132" s="13">
        <v>12144</v>
      </c>
    </row>
    <row r="133" spans="1:5" ht="62.25" customHeight="1">
      <c r="A133" s="44" t="s">
        <v>220</v>
      </c>
      <c r="B133" s="7" t="s">
        <v>221</v>
      </c>
      <c r="C133" s="4">
        <v>600</v>
      </c>
      <c r="D133" s="13">
        <v>377319.6</v>
      </c>
      <c r="E133" s="13">
        <v>377319.6</v>
      </c>
    </row>
    <row r="134" spans="1:5" ht="32.25" customHeight="1">
      <c r="A134" s="43" t="s">
        <v>204</v>
      </c>
      <c r="B134" s="36" t="s">
        <v>206</v>
      </c>
      <c r="C134" s="29"/>
      <c r="D134" s="32">
        <f>SUM(D135:D136)</f>
        <v>566300</v>
      </c>
      <c r="E134" s="32">
        <f>SUM(E135:E136)</f>
        <v>566300</v>
      </c>
    </row>
    <row r="135" spans="1:5" ht="98.25" customHeight="1">
      <c r="A135" s="44" t="s">
        <v>56</v>
      </c>
      <c r="B135" s="39" t="s">
        <v>202</v>
      </c>
      <c r="C135" s="4">
        <v>600</v>
      </c>
      <c r="D135" s="14">
        <v>217600</v>
      </c>
      <c r="E135" s="14">
        <v>217600</v>
      </c>
    </row>
    <row r="136" spans="1:5" ht="81" customHeight="1">
      <c r="A136" s="62" t="s">
        <v>200</v>
      </c>
      <c r="B136" s="63" t="s">
        <v>201</v>
      </c>
      <c r="C136" s="64">
        <v>600</v>
      </c>
      <c r="D136" s="65">
        <v>348700</v>
      </c>
      <c r="E136" s="65">
        <v>348700</v>
      </c>
    </row>
    <row r="137" spans="1:5" ht="37.5" customHeight="1">
      <c r="A137" s="42" t="s">
        <v>93</v>
      </c>
      <c r="B137" s="18" t="s">
        <v>75</v>
      </c>
      <c r="C137" s="18"/>
      <c r="D137" s="20">
        <f>D138</f>
        <v>2838656</v>
      </c>
      <c r="E137" s="20">
        <f>E138</f>
        <v>2840656</v>
      </c>
    </row>
    <row r="138" spans="1:5" ht="81.75" customHeight="1">
      <c r="A138" s="43" t="s">
        <v>114</v>
      </c>
      <c r="B138" s="29" t="s">
        <v>72</v>
      </c>
      <c r="C138" s="22"/>
      <c r="D138" s="32">
        <f>SUM(D140:D144)</f>
        <v>2838656</v>
      </c>
      <c r="E138" s="32">
        <f>SUM(E140:E144)</f>
        <v>2840656</v>
      </c>
    </row>
    <row r="139" spans="1:5" ht="47.25" customHeight="1">
      <c r="A139" s="43" t="s">
        <v>194</v>
      </c>
      <c r="B139" s="29" t="s">
        <v>195</v>
      </c>
      <c r="C139" s="29"/>
      <c r="D139" s="32">
        <f>SUM(D140:D144)</f>
        <v>2838656</v>
      </c>
      <c r="E139" s="32">
        <f>SUM(E140:E144)</f>
        <v>2840656</v>
      </c>
    </row>
    <row r="140" spans="1:5" ht="78" customHeight="1">
      <c r="A140" s="44" t="s">
        <v>73</v>
      </c>
      <c r="B140" s="37" t="s">
        <v>247</v>
      </c>
      <c r="C140" s="4">
        <v>100</v>
      </c>
      <c r="D140" s="14">
        <v>2057672</v>
      </c>
      <c r="E140" s="14">
        <v>2057672</v>
      </c>
    </row>
    <row r="141" spans="1:5" ht="47.25" customHeight="1">
      <c r="A141" s="44" t="s">
        <v>74</v>
      </c>
      <c r="B141" s="37" t="s">
        <v>247</v>
      </c>
      <c r="C141" s="4">
        <v>200</v>
      </c>
      <c r="D141" s="14">
        <v>485484</v>
      </c>
      <c r="E141" s="14">
        <v>485484</v>
      </c>
    </row>
    <row r="142" spans="1:5" ht="45.75" customHeight="1">
      <c r="A142" s="44" t="s">
        <v>246</v>
      </c>
      <c r="B142" s="37" t="s">
        <v>247</v>
      </c>
      <c r="C142" s="4">
        <v>800</v>
      </c>
      <c r="D142" s="14">
        <v>1800</v>
      </c>
      <c r="E142" s="14">
        <v>1800</v>
      </c>
    </row>
    <row r="143" spans="1:5" ht="96.75" customHeight="1">
      <c r="A143" s="47" t="s">
        <v>253</v>
      </c>
      <c r="B143" s="37" t="s">
        <v>18</v>
      </c>
      <c r="C143" s="4">
        <v>100</v>
      </c>
      <c r="D143" s="14">
        <f>237624.11-0.11+2500</f>
        <v>240124</v>
      </c>
      <c r="E143" s="14">
        <f>237624.11-0.11+2500+2000</f>
        <v>242124</v>
      </c>
    </row>
    <row r="144" spans="1:5" ht="76.5" customHeight="1">
      <c r="A144" s="47" t="s">
        <v>254</v>
      </c>
      <c r="B144" s="37" t="s">
        <v>18</v>
      </c>
      <c r="C144" s="4">
        <v>200</v>
      </c>
      <c r="D144" s="14">
        <f>53575.89+0.11</f>
        <v>53576</v>
      </c>
      <c r="E144" s="14">
        <f>53575.89+0.11</f>
        <v>53576</v>
      </c>
    </row>
    <row r="145" spans="1:5" s="19" customFormat="1" ht="40.5" customHeight="1">
      <c r="A145" s="24" t="s">
        <v>117</v>
      </c>
      <c r="B145" s="18" t="s">
        <v>255</v>
      </c>
      <c r="C145" s="18"/>
      <c r="D145" s="20">
        <f>D146</f>
        <v>4489500</v>
      </c>
      <c r="E145" s="20">
        <f>E146</f>
        <v>4666100</v>
      </c>
    </row>
    <row r="146" spans="1:5" s="19" customFormat="1" ht="17.25" customHeight="1">
      <c r="A146" s="43" t="s">
        <v>196</v>
      </c>
      <c r="B146" s="33" t="s">
        <v>197</v>
      </c>
      <c r="C146" s="33"/>
      <c r="D146" s="34">
        <f>SUM(D147:D147)</f>
        <v>4489500</v>
      </c>
      <c r="E146" s="34">
        <f>SUM(E147:E147)</f>
        <v>4666100</v>
      </c>
    </row>
    <row r="147" spans="1:5" s="19" customFormat="1" ht="77.25" customHeight="1">
      <c r="A147" s="51" t="s">
        <v>295</v>
      </c>
      <c r="B147" s="5" t="s">
        <v>143</v>
      </c>
      <c r="C147" s="5">
        <v>600</v>
      </c>
      <c r="D147" s="28">
        <v>4489500</v>
      </c>
      <c r="E147" s="28">
        <v>4666100</v>
      </c>
    </row>
    <row r="148" spans="1:5" ht="54.75" customHeight="1">
      <c r="A148" s="24" t="s">
        <v>118</v>
      </c>
      <c r="B148" s="18" t="s">
        <v>256</v>
      </c>
      <c r="C148" s="18"/>
      <c r="D148" s="20">
        <f>D149</f>
        <v>362767</v>
      </c>
      <c r="E148" s="20">
        <f>E149</f>
        <v>362767</v>
      </c>
    </row>
    <row r="149" spans="1:5" ht="33" customHeight="1">
      <c r="A149" s="43" t="s">
        <v>199</v>
      </c>
      <c r="B149" s="33" t="s">
        <v>198</v>
      </c>
      <c r="C149" s="33"/>
      <c r="D149" s="34">
        <f>SUM(D150:D151)</f>
        <v>362767</v>
      </c>
      <c r="E149" s="34">
        <f>SUM(E150:E151)</f>
        <v>362767</v>
      </c>
    </row>
    <row r="150" spans="1:5" ht="79.5" customHeight="1">
      <c r="A150" s="51" t="s">
        <v>110</v>
      </c>
      <c r="B150" s="5" t="s">
        <v>112</v>
      </c>
      <c r="C150" s="5">
        <v>100</v>
      </c>
      <c r="D150" s="14">
        <v>337916.62</v>
      </c>
      <c r="E150" s="14">
        <v>337916.62</v>
      </c>
    </row>
    <row r="151" spans="1:5" ht="45" customHeight="1">
      <c r="A151" s="51" t="s">
        <v>111</v>
      </c>
      <c r="B151" s="5" t="s">
        <v>112</v>
      </c>
      <c r="C151" s="5">
        <v>200</v>
      </c>
      <c r="D151" s="28">
        <v>24850.38</v>
      </c>
      <c r="E151" s="28">
        <v>24850.38</v>
      </c>
    </row>
    <row r="152" spans="1:5" s="19" customFormat="1" ht="56.25" customHeight="1">
      <c r="A152" s="24" t="s">
        <v>51</v>
      </c>
      <c r="B152" s="18" t="s">
        <v>88</v>
      </c>
      <c r="C152" s="18"/>
      <c r="D152" s="20">
        <f>D153+D158+D160+D156</f>
        <v>933616</v>
      </c>
      <c r="E152" s="20">
        <f>E153+E158+E160+E156</f>
        <v>933616</v>
      </c>
    </row>
    <row r="153" spans="1:5" s="19" customFormat="1" ht="33" customHeight="1">
      <c r="A153" s="43" t="s">
        <v>52</v>
      </c>
      <c r="B153" s="33" t="s">
        <v>50</v>
      </c>
      <c r="C153" s="33"/>
      <c r="D153" s="34">
        <f>SUM(D154:D155)</f>
        <v>744004</v>
      </c>
      <c r="E153" s="34">
        <f>SUM(E154:E155)</f>
        <v>744004</v>
      </c>
    </row>
    <row r="154" spans="1:5" ht="47.25" customHeight="1">
      <c r="A154" s="44" t="s">
        <v>63</v>
      </c>
      <c r="B154" s="4" t="s">
        <v>53</v>
      </c>
      <c r="C154" s="4">
        <v>200</v>
      </c>
      <c r="D154" s="14">
        <v>409952</v>
      </c>
      <c r="E154" s="14">
        <v>409952</v>
      </c>
    </row>
    <row r="155" spans="1:5" ht="47.25" customHeight="1">
      <c r="A155" s="44" t="s">
        <v>64</v>
      </c>
      <c r="B155" s="4" t="s">
        <v>53</v>
      </c>
      <c r="C155" s="4">
        <v>600</v>
      </c>
      <c r="D155" s="14">
        <v>334052</v>
      </c>
      <c r="E155" s="14">
        <v>334052</v>
      </c>
    </row>
    <row r="156" spans="1:5" s="19" customFormat="1" ht="33" customHeight="1">
      <c r="A156" s="43" t="s">
        <v>133</v>
      </c>
      <c r="B156" s="33" t="s">
        <v>129</v>
      </c>
      <c r="C156" s="33"/>
      <c r="D156" s="34">
        <f>SUM(D157)</f>
        <v>12512</v>
      </c>
      <c r="E156" s="34">
        <f>SUM(E157)</f>
        <v>12512</v>
      </c>
    </row>
    <row r="157" spans="1:5" ht="47.25" customHeight="1">
      <c r="A157" s="49" t="s">
        <v>131</v>
      </c>
      <c r="B157" s="4" t="s">
        <v>130</v>
      </c>
      <c r="C157" s="4">
        <v>600</v>
      </c>
      <c r="D157" s="14">
        <v>12512</v>
      </c>
      <c r="E157" s="14">
        <v>12512</v>
      </c>
    </row>
    <row r="158" spans="1:5" ht="33" customHeight="1">
      <c r="A158" s="43" t="s">
        <v>61</v>
      </c>
      <c r="B158" s="33" t="s">
        <v>62</v>
      </c>
      <c r="C158" s="6"/>
      <c r="D158" s="35">
        <f>D159</f>
        <v>173236</v>
      </c>
      <c r="E158" s="35">
        <f>E159</f>
        <v>173236</v>
      </c>
    </row>
    <row r="159" spans="1:5" ht="47.25" customHeight="1">
      <c r="A159" s="44" t="s">
        <v>211</v>
      </c>
      <c r="B159" s="4" t="s">
        <v>212</v>
      </c>
      <c r="C159" s="4">
        <v>200</v>
      </c>
      <c r="D159" s="14">
        <v>173236</v>
      </c>
      <c r="E159" s="14">
        <v>173236</v>
      </c>
    </row>
    <row r="160" spans="1:5" ht="33" customHeight="1">
      <c r="A160" s="43" t="s">
        <v>214</v>
      </c>
      <c r="B160" s="33" t="s">
        <v>213</v>
      </c>
      <c r="C160" s="33"/>
      <c r="D160" s="35">
        <f>SUM(D161:D162)</f>
        <v>3864</v>
      </c>
      <c r="E160" s="35">
        <f>SUM(E161:E162)</f>
        <v>3864</v>
      </c>
    </row>
    <row r="161" spans="1:5" ht="47.25" customHeight="1">
      <c r="A161" s="51" t="s">
        <v>215</v>
      </c>
      <c r="B161" s="4" t="s">
        <v>216</v>
      </c>
      <c r="C161" s="4">
        <v>200</v>
      </c>
      <c r="D161" s="14">
        <v>1932</v>
      </c>
      <c r="E161" s="14">
        <v>1932</v>
      </c>
    </row>
    <row r="162" spans="1:5" ht="47.25" customHeight="1">
      <c r="A162" s="51" t="s">
        <v>132</v>
      </c>
      <c r="B162" s="4" t="s">
        <v>216</v>
      </c>
      <c r="C162" s="4">
        <v>600</v>
      </c>
      <c r="D162" s="14">
        <v>1932</v>
      </c>
      <c r="E162" s="14">
        <v>1932</v>
      </c>
    </row>
    <row r="163" spans="1:5" s="19" customFormat="1" ht="36" customHeight="1">
      <c r="A163" s="17" t="s">
        <v>119</v>
      </c>
      <c r="B163" s="18" t="s">
        <v>49</v>
      </c>
      <c r="C163" s="18"/>
      <c r="D163" s="20">
        <f>D164</f>
        <v>708527.4</v>
      </c>
      <c r="E163" s="20">
        <f>E164</f>
        <v>709680.4</v>
      </c>
    </row>
    <row r="164" spans="1:5" s="19" customFormat="1" ht="18.75" customHeight="1">
      <c r="A164" s="43" t="s">
        <v>222</v>
      </c>
      <c r="B164" s="33" t="s">
        <v>48</v>
      </c>
      <c r="C164" s="33"/>
      <c r="D164" s="34">
        <f>SUM(D165:D169)</f>
        <v>708527.4</v>
      </c>
      <c r="E164" s="34">
        <f>SUM(E165:E169)</f>
        <v>709680.4</v>
      </c>
    </row>
    <row r="165" spans="1:5" ht="78.75" customHeight="1">
      <c r="A165" s="44" t="s">
        <v>4</v>
      </c>
      <c r="B165" s="4" t="s">
        <v>44</v>
      </c>
      <c r="C165" s="4">
        <v>100</v>
      </c>
      <c r="D165" s="13">
        <v>645380</v>
      </c>
      <c r="E165" s="13">
        <v>645380</v>
      </c>
    </row>
    <row r="166" spans="1:5" ht="45" customHeight="1">
      <c r="A166" s="44" t="s">
        <v>89</v>
      </c>
      <c r="B166" s="4" t="s">
        <v>45</v>
      </c>
      <c r="C166" s="4">
        <v>200</v>
      </c>
      <c r="D166" s="13">
        <v>19964</v>
      </c>
      <c r="E166" s="13">
        <v>19964</v>
      </c>
    </row>
    <row r="167" spans="1:5" ht="47.25" customHeight="1">
      <c r="A167" s="44" t="s">
        <v>90</v>
      </c>
      <c r="B167" s="4" t="s">
        <v>46</v>
      </c>
      <c r="C167" s="4">
        <v>200</v>
      </c>
      <c r="D167" s="14">
        <v>6803.4</v>
      </c>
      <c r="E167" s="14">
        <v>6803.4</v>
      </c>
    </row>
    <row r="168" spans="1:5" ht="31.5" customHeight="1">
      <c r="A168" s="44" t="s">
        <v>91</v>
      </c>
      <c r="B168" s="8" t="s">
        <v>47</v>
      </c>
      <c r="C168" s="8">
        <v>200</v>
      </c>
      <c r="D168" s="13">
        <v>34500</v>
      </c>
      <c r="E168" s="13">
        <v>34500</v>
      </c>
    </row>
    <row r="169" spans="1:5" ht="40.5" customHeight="1">
      <c r="A169" s="44" t="s">
        <v>209</v>
      </c>
      <c r="B169" s="8" t="s">
        <v>210</v>
      </c>
      <c r="C169" s="8">
        <v>200</v>
      </c>
      <c r="D169" s="13">
        <v>1880</v>
      </c>
      <c r="E169" s="13">
        <v>3033</v>
      </c>
    </row>
    <row r="170" spans="1:5" s="25" customFormat="1" ht="15.75">
      <c r="A170" s="52" t="s">
        <v>94</v>
      </c>
      <c r="B170" s="53"/>
      <c r="C170" s="53"/>
      <c r="D170" s="16">
        <f>D7+D44+D70+D111+D118+D121+D129+D137+D145+D148+D152+D163</f>
        <v>134596906.99</v>
      </c>
      <c r="E170" s="16">
        <f>E7+E44+E70+E111+E118+E121+E129+E137+E145+E148+E152+E163</f>
        <v>135029959.99</v>
      </c>
    </row>
    <row r="171" spans="3:5" ht="0.75" customHeight="1">
      <c r="C171" s="2" t="s">
        <v>164</v>
      </c>
      <c r="D171" s="26">
        <v>46769290.93</v>
      </c>
      <c r="E171" s="65">
        <v>46770443.93</v>
      </c>
    </row>
    <row r="172" spans="3:5" ht="0.75" customHeight="1">
      <c r="C172" s="2" t="s">
        <v>165</v>
      </c>
      <c r="D172" s="26">
        <v>6000000</v>
      </c>
      <c r="E172" s="65">
        <v>6100000</v>
      </c>
    </row>
    <row r="173" spans="3:5" ht="15.75" hidden="1">
      <c r="C173" s="2" t="s">
        <v>166</v>
      </c>
      <c r="D173" s="26">
        <v>90563900</v>
      </c>
      <c r="E173" s="65">
        <v>90893100</v>
      </c>
    </row>
    <row r="174" spans="3:5" ht="15.75" hidden="1">
      <c r="C174" s="2" t="s">
        <v>167</v>
      </c>
      <c r="D174" s="26">
        <v>2493900</v>
      </c>
      <c r="E174" s="65">
        <v>2493900</v>
      </c>
    </row>
    <row r="175" ht="15.75" hidden="1"/>
    <row r="176" ht="15.75" hidden="1">
      <c r="C176" s="2" t="s">
        <v>168</v>
      </c>
    </row>
    <row r="177" spans="3:5" ht="15.75" hidden="1">
      <c r="C177" s="2" t="s">
        <v>169</v>
      </c>
      <c r="D177" s="26">
        <v>26898500</v>
      </c>
      <c r="E177" s="67">
        <v>26901200</v>
      </c>
    </row>
    <row r="178" spans="3:5" ht="15.75" hidden="1">
      <c r="C178" s="2" t="s">
        <v>170</v>
      </c>
      <c r="D178" s="26">
        <v>6491846.06</v>
      </c>
      <c r="E178" s="67">
        <v>6491846.06</v>
      </c>
    </row>
    <row r="179" spans="4:5" ht="15.75" hidden="1">
      <c r="D179" s="26">
        <f>SUM(D171:D178)</f>
        <v>179217436.99</v>
      </c>
      <c r="E179" s="26">
        <f>SUM(E171:E178)</f>
        <v>179650489.99</v>
      </c>
    </row>
    <row r="180" ht="15.75" hidden="1"/>
    <row r="181" spans="4:5" ht="15.75" hidden="1">
      <c r="D181" s="26">
        <f>D170-D179</f>
        <v>-44620530</v>
      </c>
      <c r="E181" s="26">
        <f>E170-E179</f>
        <v>-44620530</v>
      </c>
    </row>
  </sheetData>
  <sheetProtection/>
  <autoFilter ref="A6:D174"/>
  <mergeCells count="2">
    <mergeCell ref="A3:E4"/>
    <mergeCell ref="B1:E1"/>
  </mergeCells>
  <printOptions/>
  <pageMargins left="0.7874015748031497" right="0.3937007874015748" top="0.3937007874015748" bottom="0.3937007874015748" header="0.1968503937007874" footer="0.5118110236220472"/>
  <pageSetup fitToHeight="28" fitToWidth="1" horizontalDpi="600" verticalDpi="600" orientation="portrait" paperSize="9" scale="64" r:id="rId1"/>
  <headerFooter alignWithMargins="0">
    <oddHeader>&amp;RПРОЕКТ</oddHeader>
  </headerFooter>
  <rowBreaks count="7" manualBreakCount="7">
    <brk id="19" max="5" man="1"/>
    <brk id="24" max="255" man="1"/>
    <brk id="120" max="255" man="1"/>
    <brk id="132" max="255" man="1"/>
    <brk id="140" max="255" man="1"/>
    <brk id="147" max="255" man="1"/>
    <brk id="1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2018-10-25T06:25:56Z</cp:lastPrinted>
  <dcterms:created xsi:type="dcterms:W3CDTF">2013-10-30T08:55:37Z</dcterms:created>
  <dcterms:modified xsi:type="dcterms:W3CDTF">2018-10-25T06:25:58Z</dcterms:modified>
  <cp:category/>
  <cp:version/>
  <cp:contentType/>
  <cp:contentStatus/>
</cp:coreProperties>
</file>